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hysw\Desktop\"/>
    </mc:Choice>
  </mc:AlternateContent>
  <xr:revisionPtr revIDLastSave="0" documentId="13_ncr:1_{00E77C44-4F3E-4141-BCB4-D14503425E9F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Cylinder Application" sheetId="1" r:id="rId1"/>
  </sheets>
  <definedNames>
    <definedName name="_xlnm.Print_Area" localSheetId="0">'Cylinder Application'!$A$1:$O$44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  <c r="K40" i="1"/>
  <c r="M40" i="1" s="1"/>
  <c r="K39" i="1"/>
  <c r="K38" i="1"/>
  <c r="K35" i="1"/>
  <c r="K36" i="1" s="1"/>
  <c r="M36" i="1" s="1"/>
  <c r="K33" i="1"/>
  <c r="K34" i="1" s="1"/>
  <c r="M34" i="1" s="1"/>
  <c r="K31" i="1"/>
  <c r="K37" i="1" s="1"/>
  <c r="K30" i="1"/>
  <c r="M30" i="1" s="1"/>
  <c r="K29" i="1"/>
  <c r="M29" i="1" s="1"/>
  <c r="K28" i="1"/>
  <c r="M28" i="1" s="1"/>
  <c r="K27" i="1"/>
  <c r="K26" i="1"/>
  <c r="G40" i="1"/>
  <c r="I40" i="1" s="1"/>
  <c r="G39" i="1"/>
  <c r="G38" i="1"/>
  <c r="G37" i="1"/>
  <c r="G36" i="1"/>
  <c r="I36" i="1" s="1"/>
  <c r="I35" i="1"/>
  <c r="G35" i="1"/>
  <c r="G33" i="1"/>
  <c r="I33" i="1" s="1"/>
  <c r="G31" i="1"/>
  <c r="I31" i="1" s="1"/>
  <c r="I30" i="1"/>
  <c r="G30" i="1"/>
  <c r="G29" i="1"/>
  <c r="I29" i="1" s="1"/>
  <c r="G28" i="1"/>
  <c r="I28" i="1" s="1"/>
  <c r="G26" i="1"/>
  <c r="G27" i="1" s="1"/>
  <c r="M21" i="1"/>
  <c r="M19" i="1"/>
  <c r="M18" i="1"/>
  <c r="M17" i="1"/>
  <c r="I21" i="1"/>
  <c r="I19" i="1"/>
  <c r="I18" i="1"/>
  <c r="I17" i="1"/>
  <c r="M33" i="1" l="1"/>
  <c r="M35" i="1"/>
  <c r="M31" i="1"/>
  <c r="K32" i="1"/>
  <c r="M32" i="1" s="1"/>
  <c r="G32" i="1"/>
  <c r="I32" i="1" s="1"/>
  <c r="G34" i="1"/>
  <c r="I34" i="1" s="1"/>
  <c r="E21" i="1" l="1"/>
  <c r="E19" i="1"/>
  <c r="E18" i="1"/>
  <c r="E17" i="1"/>
  <c r="C26" i="1"/>
  <c r="C27" i="1" s="1"/>
  <c r="C28" i="1"/>
  <c r="E28" i="1" s="1"/>
  <c r="C35" i="1"/>
  <c r="C39" i="1" s="1"/>
  <c r="C33" i="1"/>
  <c r="C34" i="1" s="1"/>
  <c r="E34" i="1" s="1"/>
  <c r="C31" i="1"/>
  <c r="C37" i="1" s="1"/>
  <c r="C29" i="1"/>
  <c r="E29" i="1" s="1"/>
  <c r="C30" i="1"/>
  <c r="E30" i="1" s="1"/>
  <c r="C40" i="1"/>
  <c r="E40" i="1" s="1"/>
  <c r="E33" i="1" l="1"/>
  <c r="C32" i="1"/>
  <c r="E32" i="1" s="1"/>
  <c r="C38" i="1"/>
  <c r="E31" i="1"/>
  <c r="E35" i="1"/>
  <c r="C36" i="1"/>
  <c r="E36" i="1" s="1"/>
</calcChain>
</file>

<file path=xl/sharedStrings.xml><?xml version="1.0" encoding="utf-8"?>
<sst xmlns="http://schemas.openxmlformats.org/spreadsheetml/2006/main" count="150" uniqueCount="54">
  <si>
    <t>CUSTOMER:</t>
  </si>
  <si>
    <t>TITLE:</t>
  </si>
  <si>
    <t>DATE:</t>
  </si>
  <si>
    <t>DESIGN CRITERIA</t>
  </si>
  <si>
    <t>OPTION 1</t>
  </si>
  <si>
    <t>OPTION 2</t>
  </si>
  <si>
    <t>OPTION 3</t>
  </si>
  <si>
    <t>NO. OF CYLINDERS</t>
  </si>
  <si>
    <t>CALCULATED VALUES</t>
  </si>
  <si>
    <t>METRIC</t>
  </si>
  <si>
    <t>IMPERIAL</t>
  </si>
  <si>
    <t>TOTAL EXTEND THRUST</t>
  </si>
  <si>
    <t>TOTAL REGEN. THRUST</t>
  </si>
  <si>
    <t>EXTEND SPEED</t>
  </si>
  <si>
    <t>REGEN. SPEED</t>
  </si>
  <si>
    <t>EXTEND TIME</t>
  </si>
  <si>
    <t>REGEN. EXTEND TIME</t>
  </si>
  <si>
    <t>MAX. POWER REQUIRED</t>
  </si>
  <si>
    <t>TOTAL EXTENSION VOLUME</t>
  </si>
  <si>
    <t>TOTAL RETRACT VOLUME</t>
  </si>
  <si>
    <t>RETRACT SPEED</t>
  </si>
  <si>
    <t>RETRACT TIME</t>
  </si>
  <si>
    <t>TOTAL RETRACT THRUST</t>
  </si>
  <si>
    <t>[mm]</t>
  </si>
  <si>
    <t>[bar]</t>
  </si>
  <si>
    <t>[%]</t>
  </si>
  <si>
    <t>[l/min]</t>
  </si>
  <si>
    <t>CYLINDER STROKE</t>
  </si>
  <si>
    <t>ROD DIAMETER</t>
  </si>
  <si>
    <t>AVAILABLE OIL FLOW</t>
  </si>
  <si>
    <t>AVAILABLE PRESSURE</t>
  </si>
  <si>
    <t>PUMP OVERALL EFFICIENCY</t>
  </si>
  <si>
    <t>CYLINDER BORE</t>
  </si>
  <si>
    <t>Cylinder Application</t>
  </si>
  <si>
    <t xml:space="preserve"> If you don’t see exactly what you need, we can create a custom solution for you.</t>
  </si>
  <si>
    <t>Don't forget to check out our standard cylinders range.</t>
  </si>
  <si>
    <t>www.primehyd.com.au</t>
  </si>
  <si>
    <t>sales@primehyd.com.au</t>
  </si>
  <si>
    <t>Ph: +61 8 9248 4144</t>
  </si>
  <si>
    <t>4/471 Victoria Road, Malaga WA 6090, Australia</t>
  </si>
  <si>
    <t>A.C.N. 134693342; A.B.N 66134693342</t>
  </si>
  <si>
    <t>[in]</t>
  </si>
  <si>
    <t>[psi]</t>
  </si>
  <si>
    <t>[litres]</t>
  </si>
  <si>
    <t>[kg]</t>
  </si>
  <si>
    <t>[m/min]</t>
  </si>
  <si>
    <t>[mm/s]</t>
  </si>
  <si>
    <t>[s]</t>
  </si>
  <si>
    <t>[kW]</t>
  </si>
  <si>
    <t>[lbs]</t>
  </si>
  <si>
    <t>[in/s]</t>
  </si>
  <si>
    <t>[ft/min]</t>
  </si>
  <si>
    <t>[hp]</t>
  </si>
  <si>
    <t>"These cells are the only editable ones"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</si>
</sst>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.0"/>
    <numFmt numFmtId="165" formatCode="0.0"/>
    <numFmt numFmtId="166" formatCode="0.0000"/>
    <numFmt numFmtId="167" formatCode="[$-809]dd\ mmmm\ yyyy;@"/>
  </numFmts>
  <fonts count="26" x14ac:knownFonts="1">
    <font>
      <sz val="10"/>
      <name val="MS Sans Serif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7"/>
      <name val="Franklin Gothic Book"/>
      <family val="2"/>
    </font>
    <font>
      <sz val="10"/>
      <name val="Franklin Gothic Book"/>
      <family val="2"/>
    </font>
    <font>
      <sz val="18"/>
      <name val="Franklin Gothic Book"/>
      <family val="2"/>
    </font>
    <font>
      <sz val="8"/>
      <name val="Franklin Gothic Book"/>
      <family val="2"/>
    </font>
    <font>
      <sz val="12"/>
      <name val="Franklin Gothic Book"/>
      <family val="2"/>
    </font>
    <font>
      <b/>
      <sz val="12"/>
      <color theme="6"/>
      <name val="Calibri"/>
      <family val="2"/>
      <scheme val="minor"/>
    </font>
    <font>
      <b/>
      <sz val="10"/>
      <color theme="6"/>
      <name val="Calibri"/>
      <family val="1"/>
      <scheme val="minor"/>
    </font>
    <font>
      <sz val="10"/>
      <color theme="1" tint="0.249977111117893"/>
      <name val="Franklin Gothic Book"/>
      <family val="2"/>
    </font>
    <font>
      <b/>
      <sz val="12"/>
      <color theme="3"/>
      <name val="Franklin Gothic Book"/>
      <family val="2"/>
    </font>
    <font>
      <b/>
      <sz val="26"/>
      <color theme="3"/>
      <name val="Franklin Gothic Book"/>
      <family val="2"/>
    </font>
    <font>
      <b/>
      <sz val="12"/>
      <color theme="1"/>
      <name val="Franklin Gothic Book"/>
      <family val="2"/>
    </font>
    <font>
      <sz val="12"/>
      <color theme="1" tint="0.249977111117893"/>
      <name val="Franklin Gothic Book"/>
      <family val="2"/>
    </font>
    <font>
      <sz val="8"/>
      <color theme="1" tint="0.249977111117893"/>
      <name val="Franklin Gothic Book"/>
      <family val="2"/>
    </font>
    <font>
      <sz val="12"/>
      <color indexed="8"/>
      <name val="Franklin Gothic Book"/>
      <family val="2"/>
    </font>
    <font>
      <b/>
      <sz val="26"/>
      <color theme="1"/>
      <name val="Franklin Gothic Book"/>
      <family val="2"/>
    </font>
    <font>
      <sz val="12"/>
      <color theme="1"/>
      <name val="Franklin Gothic Book"/>
      <family val="2"/>
    </font>
    <font>
      <u/>
      <sz val="10"/>
      <color theme="10"/>
      <name val="MS Sans Serif"/>
    </font>
    <font>
      <sz val="18"/>
      <color theme="1" tint="0.249977111117893"/>
      <name val="Franklin Gothic Book"/>
      <family val="2"/>
    </font>
    <font>
      <u/>
      <sz val="12"/>
      <color theme="10"/>
      <name val="Franklin Gothic Book"/>
      <family val="2"/>
    </font>
    <font>
      <b/>
      <sz val="26"/>
      <name val="Franklin Gothic Book"/>
      <family val="2"/>
    </font>
    <font>
      <b/>
      <sz val="12"/>
      <name val="Franklin Gothic Book"/>
      <family val="2"/>
    </font>
    <font>
      <sz val="11"/>
      <color theme="1"/>
      <name val="Franklin Gothic Book"/>
      <family val="2"/>
    </font>
    <font>
      <i/>
      <sz val="12"/>
      <color theme="1"/>
      <name val="Franklin Gothic Boo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9" applyNumberFormat="0" applyFill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8" fillId="0" borderId="0" applyFill="0" applyBorder="0" applyAlignment="0" applyProtection="0"/>
    <xf numFmtId="0" fontId="9" fillId="0" borderId="0">
      <alignment horizontal="right"/>
    </xf>
    <xf numFmtId="0" fontId="19" fillId="0" borderId="0" applyNumberFormat="0" applyFill="0" applyBorder="0" applyAlignment="0" applyProtection="0"/>
    <xf numFmtId="0" fontId="9" fillId="0" borderId="0">
      <alignment horizontal="center" vertical="center"/>
    </xf>
  </cellStyleXfs>
  <cellXfs count="98">
    <xf numFmtId="0" fontId="0" fillId="0" borderId="0" xfId="0"/>
    <xf numFmtId="1" fontId="18" fillId="3" borderId="0" xfId="3" applyNumberFormat="1" applyFont="1" applyBorder="1" applyAlignment="1" applyProtection="1">
      <alignment horizontal="center" vertical="center"/>
      <protection locked="0"/>
    </xf>
    <xf numFmtId="165" fontId="18" fillId="3" borderId="0" xfId="3" applyNumberFormat="1" applyFont="1" applyBorder="1" applyAlignment="1" applyProtection="1">
      <alignment horizontal="center" vertical="center"/>
      <protection locked="0"/>
    </xf>
    <xf numFmtId="1" fontId="24" fillId="3" borderId="1" xfId="3" applyNumberFormat="1" applyFont="1" applyBorder="1" applyAlignment="1" applyProtection="1">
      <alignment vertical="center"/>
      <protection locked="0"/>
    </xf>
    <xf numFmtId="1" fontId="24" fillId="3" borderId="16" xfId="3" applyNumberFormat="1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</xf>
    <xf numFmtId="0" fontId="11" fillId="0" borderId="10" xfId="1" applyFont="1" applyBorder="1" applyAlignment="1" applyProtection="1">
      <alignment horizontal="left" vertical="center"/>
    </xf>
    <xf numFmtId="0" fontId="22" fillId="0" borderId="10" xfId="1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Continuous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11" fillId="0" borderId="0" xfId="1" applyFont="1" applyBorder="1" applyAlignment="1" applyProtection="1">
      <alignment horizontal="left" vertical="center"/>
    </xf>
    <xf numFmtId="0" fontId="12" fillId="0" borderId="0" xfId="1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centerContinuous" vertical="center"/>
    </xf>
    <xf numFmtId="0" fontId="21" fillId="0" borderId="0" xfId="6" applyFont="1" applyBorder="1" applyAlignment="1" applyProtection="1">
      <alignment horizontal="right" vertical="center"/>
    </xf>
    <xf numFmtId="0" fontId="17" fillId="0" borderId="0" xfId="4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17" fillId="0" borderId="0" xfId="4" applyFont="1" applyBorder="1" applyAlignment="1" applyProtection="1">
      <alignment horizontal="left" vertical="center"/>
    </xf>
    <xf numFmtId="0" fontId="7" fillId="0" borderId="0" xfId="0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right" vertical="center"/>
    </xf>
    <xf numFmtId="0" fontId="7" fillId="0" borderId="0" xfId="6" applyFont="1" applyBorder="1" applyAlignment="1" applyProtection="1">
      <alignment horizontal="right" vertical="center"/>
    </xf>
    <xf numFmtId="0" fontId="18" fillId="4" borderId="0" xfId="0" applyFont="1" applyFill="1" applyAlignment="1" applyProtection="1">
      <alignment vertical="center"/>
    </xf>
    <xf numFmtId="0" fontId="13" fillId="0" borderId="0" xfId="4" applyFont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15" fillId="4" borderId="0" xfId="0" applyFont="1" applyFill="1" applyAlignment="1" applyProtection="1">
      <alignment vertical="center"/>
    </xf>
    <xf numFmtId="0" fontId="15" fillId="0" borderId="0" xfId="0" applyFont="1" applyAlignment="1" applyProtection="1">
      <alignment vertical="center"/>
    </xf>
    <xf numFmtId="1" fontId="23" fillId="0" borderId="0" xfId="0" applyNumberFormat="1" applyFont="1" applyBorder="1" applyAlignment="1" applyProtection="1">
      <alignment horizontal="right" vertical="center"/>
    </xf>
    <xf numFmtId="1" fontId="7" fillId="5" borderId="0" xfId="0" applyNumberFormat="1" applyFont="1" applyFill="1" applyBorder="1" applyAlignment="1" applyProtection="1">
      <alignment vertical="center"/>
    </xf>
    <xf numFmtId="1" fontId="25" fillId="3" borderId="15" xfId="3" applyNumberFormat="1" applyFont="1" applyBorder="1" applyAlignment="1" applyProtection="1">
      <alignment horizontal="center" vertical="center"/>
    </xf>
    <xf numFmtId="1" fontId="25" fillId="3" borderId="7" xfId="3" applyNumberFormat="1" applyFont="1" applyBorder="1" applyAlignment="1" applyProtection="1">
      <alignment horizontal="center" vertical="center"/>
    </xf>
    <xf numFmtId="1" fontId="25" fillId="3" borderId="8" xfId="3" applyNumberFormat="1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vertical="center"/>
    </xf>
    <xf numFmtId="1" fontId="25" fillId="3" borderId="2" xfId="3" applyNumberFormat="1" applyFont="1" applyBorder="1" applyAlignment="1" applyProtection="1">
      <alignment horizontal="center" vertical="center"/>
    </xf>
    <xf numFmtId="1" fontId="25" fillId="3" borderId="0" xfId="3" applyNumberFormat="1" applyFont="1" applyBorder="1" applyAlignment="1" applyProtection="1">
      <alignment horizontal="center" vertical="center"/>
    </xf>
    <xf numFmtId="1" fontId="25" fillId="3" borderId="3" xfId="3" applyNumberFormat="1" applyFont="1" applyBorder="1" applyAlignment="1" applyProtection="1">
      <alignment horizontal="center" vertical="center"/>
    </xf>
    <xf numFmtId="167" fontId="7" fillId="0" borderId="0" xfId="0" applyNumberFormat="1" applyFont="1" applyBorder="1" applyAlignment="1" applyProtection="1">
      <alignment horizontal="left" vertical="center"/>
    </xf>
    <xf numFmtId="167" fontId="7" fillId="0" borderId="0" xfId="0" applyNumberFormat="1" applyFont="1" applyBorder="1" applyAlignment="1" applyProtection="1">
      <alignment vertical="center"/>
    </xf>
    <xf numFmtId="1" fontId="25" fillId="3" borderId="5" xfId="3" applyNumberFormat="1" applyFont="1" applyBorder="1" applyAlignment="1" applyProtection="1">
      <alignment horizontal="center" vertical="center"/>
    </xf>
    <xf numFmtId="1" fontId="25" fillId="3" borderId="4" xfId="3" applyNumberFormat="1" applyFont="1" applyBorder="1" applyAlignment="1" applyProtection="1">
      <alignment horizontal="center" vertical="center"/>
    </xf>
    <xf numFmtId="1" fontId="25" fillId="3" borderId="6" xfId="3" applyNumberFormat="1" applyFont="1" applyBorder="1" applyAlignment="1" applyProtection="1">
      <alignment horizontal="center" vertical="center"/>
    </xf>
    <xf numFmtId="1" fontId="7" fillId="0" borderId="0" xfId="0" applyNumberFormat="1" applyFont="1" applyBorder="1" applyAlignment="1" applyProtection="1">
      <alignment horizontal="right" vertical="center"/>
    </xf>
    <xf numFmtId="167" fontId="14" fillId="0" borderId="0" xfId="0" applyNumberFormat="1" applyFont="1" applyBorder="1" applyAlignment="1" applyProtection="1">
      <alignment horizontal="left" vertical="center"/>
    </xf>
    <xf numFmtId="0" fontId="7" fillId="0" borderId="0" xfId="0" applyFont="1" applyBorder="1" applyAlignment="1" applyProtection="1">
      <alignment vertical="center"/>
    </xf>
    <xf numFmtId="1" fontId="7" fillId="0" borderId="0" xfId="0" applyNumberFormat="1" applyFont="1" applyBorder="1" applyAlignment="1" applyProtection="1">
      <alignment vertical="center"/>
    </xf>
    <xf numFmtId="1" fontId="23" fillId="0" borderId="13" xfId="0" applyNumberFormat="1" applyFont="1" applyBorder="1" applyAlignment="1" applyProtection="1">
      <alignment vertical="center"/>
    </xf>
    <xf numFmtId="1" fontId="23" fillId="0" borderId="10" xfId="0" applyNumberFormat="1" applyFont="1" applyBorder="1" applyAlignment="1" applyProtection="1">
      <alignment horizontal="center" vertical="center"/>
    </xf>
    <xf numFmtId="1" fontId="23" fillId="0" borderId="13" xfId="0" applyNumberFormat="1" applyFont="1" applyBorder="1" applyAlignment="1" applyProtection="1">
      <alignment horizontal="center" vertical="center"/>
    </xf>
    <xf numFmtId="1" fontId="18" fillId="2" borderId="12" xfId="2" applyNumberFormat="1" applyFont="1" applyBorder="1" applyAlignment="1" applyProtection="1">
      <alignment vertical="center"/>
    </xf>
    <xf numFmtId="0" fontId="18" fillId="2" borderId="11" xfId="2" applyFont="1" applyBorder="1" applyAlignment="1" applyProtection="1">
      <alignment vertical="center"/>
    </xf>
    <xf numFmtId="0" fontId="18" fillId="2" borderId="0" xfId="2" applyFont="1" applyBorder="1" applyAlignment="1" applyProtection="1">
      <alignment horizontal="center" vertical="center"/>
    </xf>
    <xf numFmtId="0" fontId="18" fillId="2" borderId="12" xfId="2" applyFont="1" applyBorder="1" applyAlignment="1" applyProtection="1">
      <alignment horizontal="center" vertical="center"/>
    </xf>
    <xf numFmtId="1" fontId="7" fillId="0" borderId="12" xfId="0" applyNumberFormat="1" applyFont="1" applyBorder="1" applyAlignment="1" applyProtection="1">
      <alignment vertical="center"/>
    </xf>
    <xf numFmtId="1" fontId="7" fillId="0" borderId="3" xfId="0" applyNumberFormat="1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left" vertical="center"/>
    </xf>
    <xf numFmtId="1" fontId="18" fillId="2" borderId="3" xfId="2" applyNumberFormat="1" applyFont="1" applyBorder="1" applyAlignment="1" applyProtection="1">
      <alignment vertical="center"/>
    </xf>
    <xf numFmtId="0" fontId="18" fillId="2" borderId="12" xfId="2" applyFont="1" applyBorder="1" applyAlignment="1" applyProtection="1">
      <alignment horizontal="left" vertical="center"/>
    </xf>
    <xf numFmtId="0" fontId="18" fillId="2" borderId="0" xfId="2" applyFont="1" applyBorder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1" fontId="7" fillId="5" borderId="0" xfId="0" applyNumberFormat="1" applyFont="1" applyFill="1" applyBorder="1" applyAlignment="1" applyProtection="1">
      <alignment horizontal="center" vertical="center"/>
    </xf>
    <xf numFmtId="0" fontId="7" fillId="5" borderId="0" xfId="0" applyFont="1" applyFill="1" applyBorder="1" applyAlignment="1" applyProtection="1">
      <alignment vertical="center"/>
    </xf>
    <xf numFmtId="0" fontId="7" fillId="5" borderId="0" xfId="0" applyFont="1" applyFill="1" applyBorder="1" applyAlignment="1" applyProtection="1">
      <alignment horizontal="center" vertical="center"/>
    </xf>
    <xf numFmtId="0" fontId="10" fillId="5" borderId="0" xfId="0" applyFont="1" applyFill="1" applyAlignment="1" applyProtection="1">
      <alignment vertical="center"/>
    </xf>
    <xf numFmtId="0" fontId="10" fillId="5" borderId="0" xfId="0" applyFont="1" applyFill="1" applyBorder="1" applyAlignment="1" applyProtection="1">
      <alignment vertical="center"/>
    </xf>
    <xf numFmtId="0" fontId="3" fillId="5" borderId="0" xfId="0" applyFont="1" applyFill="1" applyAlignment="1" applyProtection="1">
      <alignment vertical="center"/>
    </xf>
    <xf numFmtId="0" fontId="4" fillId="5" borderId="0" xfId="0" applyFont="1" applyFill="1" applyAlignment="1" applyProtection="1">
      <alignment vertical="center"/>
    </xf>
    <xf numFmtId="1" fontId="23" fillId="0" borderId="14" xfId="0" applyNumberFormat="1" applyFont="1" applyBorder="1" applyAlignment="1" applyProtection="1">
      <alignment horizontal="center" vertical="center"/>
    </xf>
    <xf numFmtId="1" fontId="23" fillId="0" borderId="10" xfId="0" applyNumberFormat="1" applyFont="1" applyBorder="1" applyAlignment="1" applyProtection="1">
      <alignment horizontal="centerContinuous" vertical="center"/>
    </xf>
    <xf numFmtId="165" fontId="18" fillId="2" borderId="0" xfId="2" applyNumberFormat="1" applyFont="1" applyBorder="1" applyAlignment="1" applyProtection="1">
      <alignment horizontal="center" vertical="center"/>
    </xf>
    <xf numFmtId="0" fontId="18" fillId="2" borderId="0" xfId="2" applyFont="1" applyBorder="1" applyAlignment="1" applyProtection="1">
      <alignment vertical="center"/>
    </xf>
    <xf numFmtId="0" fontId="18" fillId="2" borderId="12" xfId="2" applyFont="1" applyBorder="1" applyAlignment="1" applyProtection="1">
      <alignment vertical="center"/>
    </xf>
    <xf numFmtId="166" fontId="7" fillId="0" borderId="0" xfId="0" applyNumberFormat="1" applyFont="1" applyBorder="1" applyAlignment="1" applyProtection="1">
      <alignment horizontal="center" vertical="center"/>
    </xf>
    <xf numFmtId="0" fontId="18" fillId="5" borderId="3" xfId="2" applyFont="1" applyFill="1" applyBorder="1" applyAlignment="1" applyProtection="1">
      <alignment vertical="center"/>
    </xf>
    <xf numFmtId="0" fontId="16" fillId="0" borderId="0" xfId="0" applyFont="1" applyBorder="1" applyAlignment="1" applyProtection="1">
      <alignment vertical="center"/>
    </xf>
    <xf numFmtId="0" fontId="16" fillId="0" borderId="12" xfId="0" applyFont="1" applyBorder="1" applyAlignment="1" applyProtection="1">
      <alignment vertical="center"/>
    </xf>
    <xf numFmtId="1" fontId="18" fillId="2" borderId="0" xfId="2" applyNumberFormat="1" applyFont="1" applyBorder="1" applyAlignment="1" applyProtection="1">
      <alignment horizontal="center" vertical="center"/>
    </xf>
    <xf numFmtId="0" fontId="18" fillId="2" borderId="3" xfId="2" applyFont="1" applyBorder="1" applyAlignment="1" applyProtection="1">
      <alignment vertical="center"/>
    </xf>
    <xf numFmtId="1" fontId="18" fillId="2" borderId="0" xfId="2" applyNumberFormat="1" applyFont="1" applyBorder="1" applyAlignment="1" applyProtection="1">
      <alignment vertical="center"/>
    </xf>
    <xf numFmtId="1" fontId="7" fillId="0" borderId="0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vertical="center"/>
    </xf>
    <xf numFmtId="164" fontId="7" fillId="0" borderId="0" xfId="0" applyNumberFormat="1" applyFont="1" applyBorder="1" applyAlignment="1" applyProtection="1">
      <alignment horizontal="center" vertical="center"/>
    </xf>
    <xf numFmtId="164" fontId="7" fillId="0" borderId="0" xfId="0" applyNumberFormat="1" applyFont="1" applyBorder="1" applyAlignment="1" applyProtection="1">
      <alignment vertical="center"/>
    </xf>
    <xf numFmtId="164" fontId="7" fillId="0" borderId="12" xfId="0" applyNumberFormat="1" applyFont="1" applyBorder="1" applyAlignment="1" applyProtection="1">
      <alignment vertical="center"/>
    </xf>
    <xf numFmtId="164" fontId="18" fillId="2" borderId="0" xfId="2" applyNumberFormat="1" applyFont="1" applyBorder="1" applyAlignment="1" applyProtection="1">
      <alignment horizontal="center" vertical="center"/>
    </xf>
    <xf numFmtId="164" fontId="18" fillId="2" borderId="0" xfId="2" applyNumberFormat="1" applyFont="1" applyBorder="1" applyAlignment="1" applyProtection="1">
      <alignment vertical="center"/>
    </xf>
    <xf numFmtId="164" fontId="18" fillId="2" borderId="12" xfId="2" applyNumberFormat="1" applyFont="1" applyBorder="1" applyAlignment="1" applyProtection="1">
      <alignment vertical="center"/>
    </xf>
    <xf numFmtId="165" fontId="18" fillId="2" borderId="0" xfId="2" applyNumberFormat="1" applyFont="1" applyBorder="1" applyAlignment="1" applyProtection="1">
      <alignment vertical="center"/>
    </xf>
    <xf numFmtId="165" fontId="18" fillId="2" borderId="12" xfId="2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5" fillId="0" borderId="0" xfId="7" applyFont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7" applyFont="1" applyAlignment="1" applyProtection="1">
      <alignment horizontal="center" vertical="center" wrapText="1"/>
    </xf>
    <xf numFmtId="0" fontId="20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 wrapText="1"/>
    </xf>
  </cellXfs>
  <cellStyles count="8">
    <cellStyle name="20% - Accent1" xfId="2" builtinId="30"/>
    <cellStyle name="40% - Accent1" xfId="3" builtinId="31"/>
    <cellStyle name="Explanatory Text 2" xfId="4" xr:uid="{1383A384-9B38-4AD0-A038-EADE1F09517D}"/>
    <cellStyle name="Heading 1" xfId="1" builtinId="16"/>
    <cellStyle name="Hyperlink" xfId="6" builtinId="8"/>
    <cellStyle name="Normal" xfId="0" builtinId="0"/>
    <cellStyle name="Normal 3" xfId="5" xr:uid="{CA23C8C9-3879-4EC8-9218-54CA8C356775}"/>
    <cellStyle name="Normal 3 2" xfId="7" xr:uid="{14C2A4B5-AFE7-4B80-BC62-E1077D4DC762}"/>
  </cellStyles>
  <dxfs count="0"/>
  <tableStyles count="0" defaultTableStyle="TableStyleMedium9" defaultPivotStyle="PivotStyleLight16"/>
  <colors>
    <mruColors>
      <color rgb="FFA3D5FF"/>
      <color rgb="FFD1EAFF"/>
      <color rgb="FF004C8B"/>
      <color rgb="FF5BE0E5"/>
      <color rgb="FFD7F7F9"/>
      <color rgb="FF84E7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149086</xdr:colOff>
      <xdr:row>1</xdr:row>
      <xdr:rowOff>397565</xdr:rowOff>
    </xdr:from>
    <xdr:to>
      <xdr:col>1</xdr:col>
      <xdr:colOff>1932209</xdr:colOff>
      <xdr:row>10</xdr:row>
      <xdr:rowOff>57407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FCF81CC-86BF-A2A8-57C2-111D45EC2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347" y="571500"/>
          <a:ext cx="1783123" cy="161453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rimehyd.com.au/" TargetMode="External"/><Relationship Id="rId2" Type="http://schemas.openxmlformats.org/officeDocument/2006/relationships/hyperlink" Target="https://www.primehyd.com.au/category/156-cylinders" TargetMode="External"/><Relationship Id="rId1" Type="http://schemas.openxmlformats.org/officeDocument/2006/relationships/hyperlink" Target="https://www.primehyd.com.au/category/156-cylinders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ales@primehyd.com.a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6"/>
  <sheetViews>
    <sheetView showGridLines="0" tabSelected="1" showOutlineSymbols="0" zoomScale="115" zoomScaleNormal="115" zoomScaleSheetLayoutView="75" workbookViewId="0">
      <selection activeCell="B43" sqref="B43:N43"/>
    </sheetView>
  </sheetViews>
  <sheetFormatPr defaultRowHeight="13.5" x14ac:dyDescent="0.2"/>
  <cols>
    <col min="1" max="1" width="6.7109375" style="5" customWidth="1"/>
    <col min="2" max="2" width="29.140625" style="11" bestFit="1" customWidth="1"/>
    <col min="3" max="3" width="16.7109375" style="11" customWidth="1"/>
    <col min="4" max="4" width="10.7109375" style="11" customWidth="1"/>
    <col min="5" max="5" width="16.7109375" style="11" customWidth="1"/>
    <col min="6" max="6" width="10.7109375" style="11" customWidth="1"/>
    <col min="7" max="7" width="16.7109375" style="11" customWidth="1"/>
    <col min="8" max="8" width="10.7109375" style="11" customWidth="1"/>
    <col min="9" max="9" width="16.7109375" style="11" customWidth="1"/>
    <col min="10" max="10" width="10.7109375" style="11" customWidth="1"/>
    <col min="11" max="11" width="16.7109375" style="11" customWidth="1"/>
    <col min="12" max="12" width="10.7109375" style="11" customWidth="1"/>
    <col min="13" max="13" width="16.7109375" style="11" customWidth="1"/>
    <col min="14" max="14" width="10.7109375" style="11" customWidth="1"/>
    <col min="15" max="15" width="6.7109375" style="5" customWidth="1"/>
    <col min="16" max="16384" width="9.140625" style="11"/>
  </cols>
  <sheetData>
    <row r="1" spans="1:20" s="5" customFormat="1" x14ac:dyDescent="0.2"/>
    <row r="2" spans="1:20" ht="33.75" thickBot="1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 t="s">
        <v>33</v>
      </c>
      <c r="O2" s="8"/>
      <c r="P2" s="9"/>
      <c r="Q2" s="10"/>
      <c r="R2" s="10"/>
    </row>
    <row r="3" spans="1:20" ht="15" customHeight="1" thickTop="1" x14ac:dyDescent="0.2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P3" s="14"/>
    </row>
    <row r="4" spans="1:20" ht="15" customHeight="1" x14ac:dyDescent="0.2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5" t="s">
        <v>36</v>
      </c>
      <c r="P4" s="14"/>
    </row>
    <row r="5" spans="1:20" ht="15" customHeight="1" x14ac:dyDescent="0.2">
      <c r="B5" s="16"/>
      <c r="C5" s="16"/>
      <c r="D5" s="16"/>
      <c r="E5" s="16"/>
      <c r="F5" s="17"/>
      <c r="G5" s="17"/>
      <c r="H5" s="17"/>
      <c r="I5" s="17"/>
      <c r="J5" s="17"/>
      <c r="K5" s="17"/>
      <c r="L5" s="17"/>
      <c r="M5" s="17"/>
      <c r="N5" s="15" t="s">
        <v>37</v>
      </c>
      <c r="P5" s="18"/>
    </row>
    <row r="6" spans="1:20" ht="15" customHeight="1" x14ac:dyDescent="0.2">
      <c r="B6" s="19"/>
      <c r="C6" s="19"/>
      <c r="D6" s="19"/>
      <c r="E6" s="19"/>
      <c r="F6" s="17"/>
      <c r="G6" s="17"/>
      <c r="H6" s="17"/>
      <c r="I6" s="20"/>
      <c r="J6" s="20"/>
      <c r="K6" s="20"/>
      <c r="L6" s="20"/>
      <c r="M6" s="20"/>
      <c r="N6" s="21" t="s">
        <v>38</v>
      </c>
      <c r="O6" s="11"/>
      <c r="P6" s="18"/>
    </row>
    <row r="7" spans="1:20" ht="15" customHeight="1" x14ac:dyDescent="0.2">
      <c r="B7" s="19"/>
      <c r="C7" s="19"/>
      <c r="D7" s="19"/>
      <c r="E7" s="19"/>
      <c r="F7" s="17"/>
      <c r="G7" s="17"/>
      <c r="H7" s="17"/>
      <c r="I7" s="20"/>
      <c r="J7" s="20"/>
      <c r="K7" s="20"/>
      <c r="L7" s="20"/>
      <c r="M7" s="20"/>
      <c r="N7" s="22" t="s">
        <v>39</v>
      </c>
      <c r="O7" s="11"/>
      <c r="P7" s="18"/>
    </row>
    <row r="8" spans="1:20" ht="15" customHeight="1" x14ac:dyDescent="0.2">
      <c r="B8" s="23"/>
      <c r="C8" s="24"/>
      <c r="D8" s="24"/>
      <c r="E8" s="24"/>
      <c r="F8" s="25"/>
      <c r="G8" s="25"/>
      <c r="H8" s="25"/>
      <c r="I8" s="25"/>
      <c r="J8" s="25"/>
      <c r="K8" s="25"/>
      <c r="L8" s="25"/>
      <c r="M8" s="25"/>
      <c r="N8" s="21" t="s">
        <v>40</v>
      </c>
      <c r="P8" s="18"/>
    </row>
    <row r="9" spans="1:20" ht="15" customHeight="1" thickBot="1" x14ac:dyDescent="0.25">
      <c r="A9" s="8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8"/>
      <c r="P9" s="26"/>
    </row>
    <row r="10" spans="1:20" ht="15" customHeight="1" thickTop="1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P10" s="18"/>
      <c r="T10" s="10"/>
    </row>
    <row r="11" spans="1:20" ht="15" customHeight="1" x14ac:dyDescent="0.2">
      <c r="A11" s="28"/>
      <c r="B11" s="29" t="s">
        <v>0</v>
      </c>
      <c r="C11" s="3"/>
      <c r="D11" s="3"/>
      <c r="E11" s="3"/>
      <c r="F11" s="3"/>
      <c r="G11" s="30"/>
      <c r="H11" s="30"/>
      <c r="I11" s="30"/>
      <c r="J11" s="30"/>
      <c r="K11" s="30"/>
      <c r="L11" s="31" t="s">
        <v>53</v>
      </c>
      <c r="M11" s="32"/>
      <c r="N11" s="33"/>
      <c r="O11" s="34"/>
      <c r="P11" s="26"/>
      <c r="Q11" s="10"/>
      <c r="R11" s="10"/>
      <c r="S11" s="10"/>
    </row>
    <row r="12" spans="1:20" ht="15" customHeight="1" x14ac:dyDescent="0.2">
      <c r="A12" s="28"/>
      <c r="B12" s="29" t="s">
        <v>1</v>
      </c>
      <c r="C12" s="4"/>
      <c r="D12" s="4"/>
      <c r="E12" s="4"/>
      <c r="F12" s="4"/>
      <c r="G12" s="30"/>
      <c r="H12" s="30"/>
      <c r="I12" s="30"/>
      <c r="J12" s="30"/>
      <c r="K12" s="30"/>
      <c r="L12" s="35"/>
      <c r="M12" s="36"/>
      <c r="N12" s="37"/>
      <c r="O12" s="34"/>
      <c r="P12" s="26"/>
      <c r="Q12" s="10"/>
      <c r="R12" s="10"/>
    </row>
    <row r="13" spans="1:20" ht="15" customHeight="1" thickBot="1" x14ac:dyDescent="0.25">
      <c r="A13" s="28"/>
      <c r="B13" s="29" t="s">
        <v>2</v>
      </c>
      <c r="C13" s="38">
        <f ca="1">TODAY()</f>
        <v>45763</v>
      </c>
      <c r="D13" s="38"/>
      <c r="E13" s="38"/>
      <c r="F13" s="38"/>
      <c r="G13" s="39"/>
      <c r="H13" s="39"/>
      <c r="I13" s="39"/>
      <c r="J13" s="39"/>
      <c r="K13" s="39"/>
      <c r="L13" s="40"/>
      <c r="M13" s="41"/>
      <c r="N13" s="42"/>
      <c r="O13" s="28"/>
      <c r="P13" s="18"/>
    </row>
    <row r="14" spans="1:20" ht="15" customHeight="1" x14ac:dyDescent="0.2">
      <c r="A14" s="28"/>
      <c r="B14" s="43"/>
      <c r="C14" s="44"/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28"/>
      <c r="P14" s="18"/>
    </row>
    <row r="15" spans="1:20" ht="15" customHeight="1" thickBot="1" x14ac:dyDescent="0.25">
      <c r="A15" s="28"/>
      <c r="B15" s="47" t="s">
        <v>3</v>
      </c>
      <c r="C15" s="48" t="s">
        <v>4</v>
      </c>
      <c r="D15" s="48"/>
      <c r="E15" s="48"/>
      <c r="F15" s="49"/>
      <c r="G15" s="48" t="s">
        <v>5</v>
      </c>
      <c r="H15" s="48"/>
      <c r="I15" s="48"/>
      <c r="J15" s="49"/>
      <c r="K15" s="48" t="s">
        <v>6</v>
      </c>
      <c r="L15" s="48"/>
      <c r="M15" s="48"/>
      <c r="N15" s="48"/>
      <c r="O15" s="28"/>
      <c r="P15" s="18"/>
    </row>
    <row r="16" spans="1:20" ht="15" customHeight="1" thickTop="1" x14ac:dyDescent="0.2">
      <c r="A16" s="28"/>
      <c r="B16" s="50" t="s">
        <v>7</v>
      </c>
      <c r="C16" s="1">
        <v>0</v>
      </c>
      <c r="D16" s="51"/>
      <c r="E16" s="52"/>
      <c r="F16" s="53"/>
      <c r="G16" s="1">
        <v>0</v>
      </c>
      <c r="H16" s="51"/>
      <c r="I16" s="52"/>
      <c r="J16" s="53"/>
      <c r="K16" s="1">
        <v>0</v>
      </c>
      <c r="L16" s="51"/>
      <c r="M16" s="52"/>
      <c r="N16" s="52"/>
      <c r="O16" s="34"/>
      <c r="P16" s="18"/>
    </row>
    <row r="17" spans="1:18" ht="15" customHeight="1" x14ac:dyDescent="0.2">
      <c r="A17" s="28"/>
      <c r="B17" s="54" t="s">
        <v>32</v>
      </c>
      <c r="C17" s="2">
        <v>0</v>
      </c>
      <c r="D17" s="55" t="s">
        <v>23</v>
      </c>
      <c r="E17" s="56">
        <f>SUM(C17/25.4)</f>
        <v>0</v>
      </c>
      <c r="F17" s="57" t="s">
        <v>41</v>
      </c>
      <c r="G17" s="2">
        <v>0</v>
      </c>
      <c r="H17" s="55" t="s">
        <v>23</v>
      </c>
      <c r="I17" s="56">
        <f>SUM(G17/25.4)</f>
        <v>0</v>
      </c>
      <c r="J17" s="57" t="s">
        <v>41</v>
      </c>
      <c r="K17" s="2">
        <v>0</v>
      </c>
      <c r="L17" s="55" t="s">
        <v>23</v>
      </c>
      <c r="M17" s="56">
        <f>SUM(K17/25.4)</f>
        <v>0</v>
      </c>
      <c r="N17" s="20" t="s">
        <v>41</v>
      </c>
      <c r="O17" s="34"/>
      <c r="P17" s="18"/>
    </row>
    <row r="18" spans="1:18" ht="15" customHeight="1" x14ac:dyDescent="0.2">
      <c r="A18" s="28"/>
      <c r="B18" s="50" t="s">
        <v>27</v>
      </c>
      <c r="C18" s="2">
        <v>0</v>
      </c>
      <c r="D18" s="58" t="s">
        <v>23</v>
      </c>
      <c r="E18" s="52">
        <f>SUM(C18/25.4)</f>
        <v>0</v>
      </c>
      <c r="F18" s="59" t="s">
        <v>41</v>
      </c>
      <c r="G18" s="2">
        <v>0</v>
      </c>
      <c r="H18" s="58" t="s">
        <v>23</v>
      </c>
      <c r="I18" s="52">
        <f>SUM(G18/25.4)</f>
        <v>0</v>
      </c>
      <c r="J18" s="59" t="s">
        <v>41</v>
      </c>
      <c r="K18" s="2">
        <v>0</v>
      </c>
      <c r="L18" s="58" t="s">
        <v>23</v>
      </c>
      <c r="M18" s="52">
        <f>SUM(K18/25.4)</f>
        <v>0</v>
      </c>
      <c r="N18" s="60" t="s">
        <v>41</v>
      </c>
      <c r="O18" s="34"/>
      <c r="P18" s="18"/>
    </row>
    <row r="19" spans="1:18" ht="15" customHeight="1" x14ac:dyDescent="0.2">
      <c r="A19" s="28"/>
      <c r="B19" s="54" t="s">
        <v>28</v>
      </c>
      <c r="C19" s="2">
        <v>0</v>
      </c>
      <c r="D19" s="55" t="s">
        <v>23</v>
      </c>
      <c r="E19" s="56">
        <f>SUM(C19/25.4)</f>
        <v>0</v>
      </c>
      <c r="F19" s="57" t="s">
        <v>41</v>
      </c>
      <c r="G19" s="2">
        <v>0</v>
      </c>
      <c r="H19" s="55" t="s">
        <v>23</v>
      </c>
      <c r="I19" s="56">
        <f>SUM(G19/25.4)</f>
        <v>0</v>
      </c>
      <c r="J19" s="57" t="s">
        <v>41</v>
      </c>
      <c r="K19" s="2">
        <v>0</v>
      </c>
      <c r="L19" s="55" t="s">
        <v>23</v>
      </c>
      <c r="M19" s="56">
        <f>SUM(K19/25.4)</f>
        <v>0</v>
      </c>
      <c r="N19" s="20" t="s">
        <v>41</v>
      </c>
      <c r="O19" s="34"/>
      <c r="P19" s="18"/>
    </row>
    <row r="20" spans="1:18" s="61" customFormat="1" ht="15" customHeight="1" x14ac:dyDescent="0.2">
      <c r="A20" s="5"/>
      <c r="B20" s="50" t="s">
        <v>29</v>
      </c>
      <c r="C20" s="2">
        <v>0</v>
      </c>
      <c r="D20" s="58" t="s">
        <v>26</v>
      </c>
      <c r="E20" s="52"/>
      <c r="F20" s="53"/>
      <c r="G20" s="2">
        <v>0</v>
      </c>
      <c r="H20" s="58" t="s">
        <v>26</v>
      </c>
      <c r="I20" s="52"/>
      <c r="J20" s="53"/>
      <c r="K20" s="2">
        <v>0</v>
      </c>
      <c r="L20" s="58" t="s">
        <v>26</v>
      </c>
      <c r="M20" s="52"/>
      <c r="N20" s="52"/>
      <c r="O20" s="8"/>
    </row>
    <row r="21" spans="1:18" s="61" customFormat="1" ht="15" customHeight="1" x14ac:dyDescent="0.2">
      <c r="A21" s="5"/>
      <c r="B21" s="54" t="s">
        <v>30</v>
      </c>
      <c r="C21" s="2">
        <v>0</v>
      </c>
      <c r="D21" s="55" t="s">
        <v>24</v>
      </c>
      <c r="E21" s="56">
        <f>SUM(C21*14.5)</f>
        <v>0</v>
      </c>
      <c r="F21" s="57" t="s">
        <v>42</v>
      </c>
      <c r="G21" s="2">
        <v>0</v>
      </c>
      <c r="H21" s="55" t="s">
        <v>24</v>
      </c>
      <c r="I21" s="56">
        <f>SUM(G21*14.5)</f>
        <v>0</v>
      </c>
      <c r="J21" s="57" t="s">
        <v>42</v>
      </c>
      <c r="K21" s="2">
        <v>0</v>
      </c>
      <c r="L21" s="55" t="s">
        <v>24</v>
      </c>
      <c r="M21" s="56">
        <f>SUM(K21*14.5)</f>
        <v>0</v>
      </c>
      <c r="N21" s="20" t="s">
        <v>42</v>
      </c>
      <c r="O21" s="8"/>
    </row>
    <row r="22" spans="1:18" ht="15" customHeight="1" x14ac:dyDescent="0.2">
      <c r="B22" s="50" t="s">
        <v>31</v>
      </c>
      <c r="C22" s="2">
        <v>0</v>
      </c>
      <c r="D22" s="58" t="s">
        <v>25</v>
      </c>
      <c r="E22" s="52"/>
      <c r="F22" s="53"/>
      <c r="G22" s="2">
        <v>0</v>
      </c>
      <c r="H22" s="58" t="s">
        <v>25</v>
      </c>
      <c r="I22" s="52"/>
      <c r="J22" s="53"/>
      <c r="K22" s="2">
        <v>0</v>
      </c>
      <c r="L22" s="58" t="s">
        <v>25</v>
      </c>
      <c r="M22" s="52"/>
      <c r="N22" s="52"/>
      <c r="O22" s="8"/>
      <c r="P22" s="18"/>
    </row>
    <row r="23" spans="1:18" ht="15" customHeight="1" x14ac:dyDescent="0.2">
      <c r="B23" s="46"/>
      <c r="C23" s="62"/>
      <c r="D23" s="63"/>
      <c r="E23" s="64"/>
      <c r="F23" s="64"/>
      <c r="G23" s="62"/>
      <c r="H23" s="64"/>
      <c r="I23" s="64"/>
      <c r="J23" s="64"/>
      <c r="K23" s="62"/>
      <c r="L23" s="64"/>
      <c r="M23" s="64"/>
      <c r="N23" s="56"/>
      <c r="O23" s="8"/>
      <c r="P23" s="18"/>
      <c r="R23" s="10"/>
    </row>
    <row r="24" spans="1:18" s="68" customFormat="1" ht="15" customHeight="1" x14ac:dyDescent="0.2">
      <c r="A24" s="65"/>
      <c r="B24" s="30"/>
      <c r="C24" s="62"/>
      <c r="D24" s="63"/>
      <c r="E24" s="64"/>
      <c r="F24" s="64"/>
      <c r="G24" s="62"/>
      <c r="H24" s="64"/>
      <c r="I24" s="64"/>
      <c r="J24" s="64"/>
      <c r="K24" s="62"/>
      <c r="L24" s="64"/>
      <c r="M24" s="64"/>
      <c r="N24" s="64"/>
      <c r="O24" s="66"/>
      <c r="P24" s="67"/>
    </row>
    <row r="25" spans="1:18" ht="15" customHeight="1" thickBot="1" x14ac:dyDescent="0.25">
      <c r="B25" s="47" t="s">
        <v>8</v>
      </c>
      <c r="C25" s="48" t="s">
        <v>9</v>
      </c>
      <c r="D25" s="48"/>
      <c r="E25" s="48" t="s">
        <v>10</v>
      </c>
      <c r="F25" s="49"/>
      <c r="G25" s="69" t="s">
        <v>9</v>
      </c>
      <c r="H25" s="48"/>
      <c r="I25" s="48" t="s">
        <v>10</v>
      </c>
      <c r="J25" s="49"/>
      <c r="K25" s="48" t="s">
        <v>9</v>
      </c>
      <c r="L25" s="48"/>
      <c r="M25" s="70" t="s">
        <v>10</v>
      </c>
      <c r="N25" s="70"/>
      <c r="P25" s="18"/>
      <c r="R25" s="10"/>
    </row>
    <row r="26" spans="1:18" ht="15" customHeight="1" thickTop="1" x14ac:dyDescent="0.2">
      <c r="B26" s="50" t="s">
        <v>18</v>
      </c>
      <c r="C26" s="71">
        <f>(C17^2)*0.785*C18*C16/1000000</f>
        <v>0</v>
      </c>
      <c r="D26" s="51" t="s">
        <v>43</v>
      </c>
      <c r="E26" s="72"/>
      <c r="F26" s="73"/>
      <c r="G26" s="71">
        <f>(G17^2)*0.785*G18*G16/1000000</f>
        <v>0</v>
      </c>
      <c r="H26" s="51" t="s">
        <v>43</v>
      </c>
      <c r="I26" s="72"/>
      <c r="J26" s="73"/>
      <c r="K26" s="71">
        <f>(K17^2)*0.785*K18*K16/1000000</f>
        <v>0</v>
      </c>
      <c r="L26" s="51" t="s">
        <v>43</v>
      </c>
      <c r="M26" s="72"/>
      <c r="N26" s="72"/>
      <c r="O26" s="8"/>
      <c r="P26" s="18"/>
    </row>
    <row r="27" spans="1:18" ht="15" customHeight="1" x14ac:dyDescent="0.2">
      <c r="B27" s="54" t="s">
        <v>19</v>
      </c>
      <c r="C27" s="74">
        <f>C26-(C19^2)*0.785*C18*C16/1000000</f>
        <v>0</v>
      </c>
      <c r="D27" s="75" t="s">
        <v>43</v>
      </c>
      <c r="E27" s="76"/>
      <c r="F27" s="77"/>
      <c r="G27" s="74">
        <f>G26-(G19^2)*0.785*G18*G16/1000000</f>
        <v>0</v>
      </c>
      <c r="H27" s="75" t="s">
        <v>43</v>
      </c>
      <c r="I27" s="76"/>
      <c r="J27" s="77"/>
      <c r="K27" s="74">
        <f>K26-(K19^2)*0.785*K18*K16/1000000</f>
        <v>0</v>
      </c>
      <c r="L27" s="75" t="s">
        <v>43</v>
      </c>
      <c r="M27" s="76"/>
      <c r="N27" s="76"/>
      <c r="O27" s="8"/>
      <c r="P27" s="18"/>
    </row>
    <row r="28" spans="1:18" ht="15" customHeight="1" x14ac:dyDescent="0.2">
      <c r="B28" s="50" t="s">
        <v>11</v>
      </c>
      <c r="C28" s="78">
        <f>C16*(C17^2)*0.785*C21*9.81/1000</f>
        <v>0</v>
      </c>
      <c r="D28" s="79" t="s">
        <v>44</v>
      </c>
      <c r="E28" s="80">
        <f>C28*2.25</f>
        <v>0</v>
      </c>
      <c r="F28" s="50" t="s">
        <v>49</v>
      </c>
      <c r="G28" s="78">
        <f>G16*(G17^2)*0.785*G21*9.81/1000</f>
        <v>0</v>
      </c>
      <c r="H28" s="79" t="s">
        <v>44</v>
      </c>
      <c r="I28" s="80">
        <f>G28*2.25</f>
        <v>0</v>
      </c>
      <c r="J28" s="50" t="s">
        <v>49</v>
      </c>
      <c r="K28" s="78">
        <f>K16*(K17^2)*0.785*K21*9.81/1000</f>
        <v>0</v>
      </c>
      <c r="L28" s="79" t="s">
        <v>44</v>
      </c>
      <c r="M28" s="80">
        <f>K28*2.25</f>
        <v>0</v>
      </c>
      <c r="N28" s="80" t="s">
        <v>49</v>
      </c>
      <c r="O28" s="8"/>
      <c r="P28" s="18"/>
    </row>
    <row r="29" spans="1:18" ht="15" customHeight="1" x14ac:dyDescent="0.2">
      <c r="B29" s="54" t="s">
        <v>22</v>
      </c>
      <c r="C29" s="81">
        <f>C16*(C17^2-C19^2)*0.785*C21*9.81/1000</f>
        <v>0</v>
      </c>
      <c r="D29" s="82" t="s">
        <v>44</v>
      </c>
      <c r="E29" s="46">
        <f>C29*2.25</f>
        <v>0</v>
      </c>
      <c r="F29" s="54" t="s">
        <v>49</v>
      </c>
      <c r="G29" s="81">
        <f>G16*(G17^2-G19^2)*0.785*G21*9.81/1000</f>
        <v>0</v>
      </c>
      <c r="H29" s="82" t="s">
        <v>44</v>
      </c>
      <c r="I29" s="46">
        <f>G29*2.25</f>
        <v>0</v>
      </c>
      <c r="J29" s="54" t="s">
        <v>49</v>
      </c>
      <c r="K29" s="81">
        <f>K16*(K17^2-K19^2)*0.785*K21*9.81/1000</f>
        <v>0</v>
      </c>
      <c r="L29" s="82" t="s">
        <v>44</v>
      </c>
      <c r="M29" s="46">
        <f>K29*2.25</f>
        <v>0</v>
      </c>
      <c r="N29" s="46" t="s">
        <v>49</v>
      </c>
      <c r="O29" s="8"/>
      <c r="P29" s="18"/>
    </row>
    <row r="30" spans="1:18" ht="15" customHeight="1" x14ac:dyDescent="0.2">
      <c r="B30" s="50" t="s">
        <v>12</v>
      </c>
      <c r="C30" s="78">
        <f>C16*C19^2*0.785*C21*9.81/1000</f>
        <v>0</v>
      </c>
      <c r="D30" s="79" t="s">
        <v>44</v>
      </c>
      <c r="E30" s="80">
        <f>C30*2.25</f>
        <v>0</v>
      </c>
      <c r="F30" s="50" t="s">
        <v>49</v>
      </c>
      <c r="G30" s="78">
        <f>G16*G19^2*0.785*G21*9.81/1000</f>
        <v>0</v>
      </c>
      <c r="H30" s="79" t="s">
        <v>44</v>
      </c>
      <c r="I30" s="80">
        <f>G30*2.25</f>
        <v>0</v>
      </c>
      <c r="J30" s="50" t="s">
        <v>49</v>
      </c>
      <c r="K30" s="78">
        <f>K16*K19^2*0.785*K21*9.81/1000</f>
        <v>0</v>
      </c>
      <c r="L30" s="79" t="s">
        <v>44</v>
      </c>
      <c r="M30" s="80">
        <f>K30*2.25</f>
        <v>0</v>
      </c>
      <c r="N30" s="80" t="s">
        <v>49</v>
      </c>
      <c r="O30" s="8"/>
      <c r="P30" s="18"/>
    </row>
    <row r="31" spans="1:18" ht="15" customHeight="1" x14ac:dyDescent="0.2">
      <c r="B31" s="54" t="s">
        <v>13</v>
      </c>
      <c r="C31" s="83" t="e">
        <f>C20*1000000/(C17^2*0.785*C16*60)</f>
        <v>#DIV/0!</v>
      </c>
      <c r="D31" s="82" t="s">
        <v>46</v>
      </c>
      <c r="E31" s="84" t="e">
        <f>C31/25.4</f>
        <v>#DIV/0!</v>
      </c>
      <c r="F31" s="85" t="s">
        <v>50</v>
      </c>
      <c r="G31" s="83" t="e">
        <f>G20*1000000/(G17^2*0.785*G16*60)</f>
        <v>#DIV/0!</v>
      </c>
      <c r="H31" s="82" t="s">
        <v>46</v>
      </c>
      <c r="I31" s="84" t="e">
        <f>G31/25.4</f>
        <v>#DIV/0!</v>
      </c>
      <c r="J31" s="85" t="s">
        <v>50</v>
      </c>
      <c r="K31" s="83" t="e">
        <f>K20*1000000/(K17^2*0.785*K16*60)</f>
        <v>#DIV/0!</v>
      </c>
      <c r="L31" s="82" t="s">
        <v>46</v>
      </c>
      <c r="M31" s="84" t="e">
        <f>K31/25.4</f>
        <v>#DIV/0!</v>
      </c>
      <c r="N31" s="84" t="s">
        <v>50</v>
      </c>
      <c r="O31" s="8"/>
      <c r="P31" s="18"/>
    </row>
    <row r="32" spans="1:18" ht="15" customHeight="1" x14ac:dyDescent="0.2">
      <c r="B32" s="50" t="s">
        <v>13</v>
      </c>
      <c r="C32" s="86" t="e">
        <f>C31/1000*60</f>
        <v>#DIV/0!</v>
      </c>
      <c r="D32" s="79" t="s">
        <v>45</v>
      </c>
      <c r="E32" s="87" t="e">
        <f>C32*3.28</f>
        <v>#DIV/0!</v>
      </c>
      <c r="F32" s="88" t="s">
        <v>51</v>
      </c>
      <c r="G32" s="86" t="e">
        <f>G31/1000*60</f>
        <v>#DIV/0!</v>
      </c>
      <c r="H32" s="79" t="s">
        <v>45</v>
      </c>
      <c r="I32" s="87" t="e">
        <f>G32*3.28</f>
        <v>#DIV/0!</v>
      </c>
      <c r="J32" s="88" t="s">
        <v>51</v>
      </c>
      <c r="K32" s="86" t="e">
        <f>K31/1000*60</f>
        <v>#DIV/0!</v>
      </c>
      <c r="L32" s="79" t="s">
        <v>45</v>
      </c>
      <c r="M32" s="87" t="e">
        <f>K32*3.28</f>
        <v>#DIV/0!</v>
      </c>
      <c r="N32" s="87" t="s">
        <v>51</v>
      </c>
      <c r="O32" s="8"/>
      <c r="P32" s="18"/>
    </row>
    <row r="33" spans="1:17" ht="15" customHeight="1" x14ac:dyDescent="0.2">
      <c r="B33" s="54" t="s">
        <v>20</v>
      </c>
      <c r="C33" s="83" t="e">
        <f>C$20*1000000/(((C$17^2)-(C$19^2))*0.785*C$16*60)</f>
        <v>#DIV/0!</v>
      </c>
      <c r="D33" s="82" t="s">
        <v>46</v>
      </c>
      <c r="E33" s="84" t="e">
        <f>C33/25.4</f>
        <v>#DIV/0!</v>
      </c>
      <c r="F33" s="85" t="s">
        <v>50</v>
      </c>
      <c r="G33" s="83" t="e">
        <f>G$20*1000000/(((G$17^2)-(G$19^2))*0.785*G$16*60)</f>
        <v>#DIV/0!</v>
      </c>
      <c r="H33" s="82" t="s">
        <v>46</v>
      </c>
      <c r="I33" s="84" t="e">
        <f>G33/25.4</f>
        <v>#DIV/0!</v>
      </c>
      <c r="J33" s="85" t="s">
        <v>50</v>
      </c>
      <c r="K33" s="83" t="e">
        <f>K$20*1000000/(((K$17^2)-(K$19^2))*0.785*K$16*60)</f>
        <v>#DIV/0!</v>
      </c>
      <c r="L33" s="82" t="s">
        <v>46</v>
      </c>
      <c r="M33" s="84" t="e">
        <f>K33/25.4</f>
        <v>#DIV/0!</v>
      </c>
      <c r="N33" s="84" t="s">
        <v>50</v>
      </c>
      <c r="O33" s="8"/>
      <c r="P33" s="18"/>
    </row>
    <row r="34" spans="1:17" ht="15" customHeight="1" x14ac:dyDescent="0.2">
      <c r="B34" s="50" t="s">
        <v>20</v>
      </c>
      <c r="C34" s="86" t="e">
        <f>C33/1000*60</f>
        <v>#DIV/0!</v>
      </c>
      <c r="D34" s="79" t="s">
        <v>45</v>
      </c>
      <c r="E34" s="87" t="e">
        <f>C34*3.28</f>
        <v>#DIV/0!</v>
      </c>
      <c r="F34" s="88" t="s">
        <v>51</v>
      </c>
      <c r="G34" s="86" t="e">
        <f>G33/1000*60</f>
        <v>#DIV/0!</v>
      </c>
      <c r="H34" s="79" t="s">
        <v>45</v>
      </c>
      <c r="I34" s="87" t="e">
        <f>G34*3.28</f>
        <v>#DIV/0!</v>
      </c>
      <c r="J34" s="88" t="s">
        <v>51</v>
      </c>
      <c r="K34" s="86" t="e">
        <f>K33/1000*60</f>
        <v>#DIV/0!</v>
      </c>
      <c r="L34" s="79" t="s">
        <v>45</v>
      </c>
      <c r="M34" s="87" t="e">
        <f>K34*3.28</f>
        <v>#DIV/0!</v>
      </c>
      <c r="N34" s="87" t="s">
        <v>51</v>
      </c>
      <c r="O34" s="8"/>
      <c r="P34" s="18"/>
    </row>
    <row r="35" spans="1:17" ht="15" customHeight="1" x14ac:dyDescent="0.2">
      <c r="B35" s="54" t="s">
        <v>14</v>
      </c>
      <c r="C35" s="83" t="e">
        <f>C$20*1000000/(C$19^2*0.785*C$16*60)</f>
        <v>#DIV/0!</v>
      </c>
      <c r="D35" s="82" t="s">
        <v>46</v>
      </c>
      <c r="E35" s="84" t="e">
        <f>C35/25.4</f>
        <v>#DIV/0!</v>
      </c>
      <c r="F35" s="85" t="s">
        <v>50</v>
      </c>
      <c r="G35" s="83" t="e">
        <f>G$20*1000000/(G$19^2*0.785*G$16*60)</f>
        <v>#DIV/0!</v>
      </c>
      <c r="H35" s="82" t="s">
        <v>46</v>
      </c>
      <c r="I35" s="84" t="e">
        <f>G35/25.4</f>
        <v>#DIV/0!</v>
      </c>
      <c r="J35" s="85" t="s">
        <v>50</v>
      </c>
      <c r="K35" s="83" t="e">
        <f>K$20*1000000/(K$19^2*0.785*K$16*60)</f>
        <v>#DIV/0!</v>
      </c>
      <c r="L35" s="82" t="s">
        <v>46</v>
      </c>
      <c r="M35" s="84" t="e">
        <f>K35/25.4</f>
        <v>#DIV/0!</v>
      </c>
      <c r="N35" s="84" t="s">
        <v>50</v>
      </c>
      <c r="O35" s="8"/>
      <c r="P35" s="18"/>
    </row>
    <row r="36" spans="1:17" ht="15" customHeight="1" x14ac:dyDescent="0.2">
      <c r="B36" s="50" t="s">
        <v>14</v>
      </c>
      <c r="C36" s="86" t="e">
        <f>C35/1000*60</f>
        <v>#DIV/0!</v>
      </c>
      <c r="D36" s="79" t="s">
        <v>45</v>
      </c>
      <c r="E36" s="87" t="e">
        <f>C36*3.28</f>
        <v>#DIV/0!</v>
      </c>
      <c r="F36" s="88" t="s">
        <v>51</v>
      </c>
      <c r="G36" s="86" t="e">
        <f>G35/1000*60</f>
        <v>#DIV/0!</v>
      </c>
      <c r="H36" s="79" t="s">
        <v>45</v>
      </c>
      <c r="I36" s="87" t="e">
        <f>G36*3.28</f>
        <v>#DIV/0!</v>
      </c>
      <c r="J36" s="88" t="s">
        <v>51</v>
      </c>
      <c r="K36" s="86" t="e">
        <f>K35/1000*60</f>
        <v>#DIV/0!</v>
      </c>
      <c r="L36" s="79" t="s">
        <v>45</v>
      </c>
      <c r="M36" s="87" t="e">
        <f>K36*3.28</f>
        <v>#DIV/0!</v>
      </c>
      <c r="N36" s="87" t="s">
        <v>51</v>
      </c>
      <c r="O36" s="8"/>
      <c r="P36" s="18"/>
    </row>
    <row r="37" spans="1:17" ht="15" customHeight="1" x14ac:dyDescent="0.2">
      <c r="B37" s="54" t="s">
        <v>15</v>
      </c>
      <c r="C37" s="83" t="e">
        <f>C18/C31</f>
        <v>#DIV/0!</v>
      </c>
      <c r="D37" s="82" t="s">
        <v>47</v>
      </c>
      <c r="E37" s="84"/>
      <c r="F37" s="85"/>
      <c r="G37" s="83" t="e">
        <f>G18/G31</f>
        <v>#DIV/0!</v>
      </c>
      <c r="H37" s="82" t="s">
        <v>47</v>
      </c>
      <c r="I37" s="84"/>
      <c r="J37" s="85"/>
      <c r="K37" s="83" t="e">
        <f>K18/K31</f>
        <v>#DIV/0!</v>
      </c>
      <c r="L37" s="82" t="s">
        <v>47</v>
      </c>
      <c r="M37" s="84"/>
      <c r="N37" s="84"/>
      <c r="O37" s="8"/>
    </row>
    <row r="38" spans="1:17" ht="15" customHeight="1" x14ac:dyDescent="0.2">
      <c r="B38" s="50" t="s">
        <v>21</v>
      </c>
      <c r="C38" s="86" t="e">
        <f>C18/C33</f>
        <v>#DIV/0!</v>
      </c>
      <c r="D38" s="79" t="s">
        <v>47</v>
      </c>
      <c r="E38" s="87"/>
      <c r="F38" s="88"/>
      <c r="G38" s="86" t="e">
        <f>G18/G33</f>
        <v>#DIV/0!</v>
      </c>
      <c r="H38" s="79" t="s">
        <v>47</v>
      </c>
      <c r="I38" s="87"/>
      <c r="J38" s="88"/>
      <c r="K38" s="86" t="e">
        <f>K18/K33</f>
        <v>#DIV/0!</v>
      </c>
      <c r="L38" s="79" t="s">
        <v>47</v>
      </c>
      <c r="M38" s="87"/>
      <c r="N38" s="87"/>
      <c r="O38" s="8"/>
    </row>
    <row r="39" spans="1:17" ht="15" customHeight="1" x14ac:dyDescent="0.2">
      <c r="B39" s="54" t="s">
        <v>16</v>
      </c>
      <c r="C39" s="83" t="e">
        <f>C18/C35</f>
        <v>#DIV/0!</v>
      </c>
      <c r="D39" s="82" t="s">
        <v>47</v>
      </c>
      <c r="E39" s="84"/>
      <c r="F39" s="85"/>
      <c r="G39" s="83" t="e">
        <f>G18/G35</f>
        <v>#DIV/0!</v>
      </c>
      <c r="H39" s="82" t="s">
        <v>47</v>
      </c>
      <c r="I39" s="84"/>
      <c r="J39" s="85"/>
      <c r="K39" s="83" t="e">
        <f>K18/K35</f>
        <v>#DIV/0!</v>
      </c>
      <c r="L39" s="82" t="s">
        <v>47</v>
      </c>
      <c r="M39" s="84"/>
      <c r="N39" s="84"/>
      <c r="O39" s="8"/>
    </row>
    <row r="40" spans="1:17" ht="15" customHeight="1" x14ac:dyDescent="0.2">
      <c r="B40" s="50" t="s">
        <v>17</v>
      </c>
      <c r="C40" s="71" t="e">
        <f>C20*C21/C22*100/60/10</f>
        <v>#DIV/0!</v>
      </c>
      <c r="D40" s="79" t="s">
        <v>48</v>
      </c>
      <c r="E40" s="89" t="e">
        <f>C40/0.746</f>
        <v>#DIV/0!</v>
      </c>
      <c r="F40" s="90" t="s">
        <v>52</v>
      </c>
      <c r="G40" s="71" t="e">
        <f>G20*G21/G22*100/60/10</f>
        <v>#DIV/0!</v>
      </c>
      <c r="H40" s="79" t="s">
        <v>48</v>
      </c>
      <c r="I40" s="89" t="e">
        <f>G40/0.746</f>
        <v>#DIV/0!</v>
      </c>
      <c r="J40" s="90" t="s">
        <v>52</v>
      </c>
      <c r="K40" s="71" t="e">
        <f>K20*K21/K22*100/60/10</f>
        <v>#DIV/0!</v>
      </c>
      <c r="L40" s="79" t="s">
        <v>48</v>
      </c>
      <c r="M40" s="89" t="e">
        <f>K40/0.746</f>
        <v>#DIV/0!</v>
      </c>
      <c r="N40" s="89" t="s">
        <v>52</v>
      </c>
      <c r="O40" s="8"/>
    </row>
    <row r="41" spans="1:17" x14ac:dyDescent="0.2">
      <c r="B41" s="91"/>
      <c r="C41" s="91"/>
      <c r="D41" s="10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8"/>
    </row>
    <row r="42" spans="1:17" ht="24" x14ac:dyDescent="0.2">
      <c r="A42" s="11"/>
      <c r="B42" s="92" t="s">
        <v>35</v>
      </c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3"/>
      <c r="P42" s="94"/>
      <c r="Q42" s="94"/>
    </row>
    <row r="43" spans="1:17" ht="26.25" customHeight="1" x14ac:dyDescent="0.2">
      <c r="B43" s="95" t="s">
        <v>34</v>
      </c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6"/>
      <c r="P43" s="94"/>
      <c r="Q43" s="94"/>
    </row>
    <row r="44" spans="1:17" x14ac:dyDescent="0.2">
      <c r="B44" s="10"/>
    </row>
    <row r="45" spans="1:17" x14ac:dyDescent="0.2">
      <c r="A45" s="28"/>
      <c r="O45" s="28"/>
    </row>
    <row r="46" spans="1:17" x14ac:dyDescent="0.2">
      <c r="A46" s="97"/>
    </row>
  </sheetData>
  <sheetProtection algorithmName="SHA-512" hashValue="ncEhOrfHdqlhnMiCizxsE9Tu7ft9xUh611MeZLLwhIlgVyAuR/T5RE8gwS54HKJulJcC9iz3tCeNid336lPn+A==" saltValue="hSg2bjcrRqQ3/stJFeVgZw==" spinCount="100000" sheet="1" formatCells="0" formatColumns="0" formatRows="0" insertColumns="0" insertRows="0" insertHyperlinks="0" deleteColumns="0" deleteRows="0" sort="0" autoFilter="0" pivotTables="0"/>
  <mergeCells count="13">
    <mergeCell ref="B42:N42"/>
    <mergeCell ref="B43:N43"/>
    <mergeCell ref="C15:F15"/>
    <mergeCell ref="G15:J15"/>
    <mergeCell ref="K15:N15"/>
    <mergeCell ref="B5:E5"/>
    <mergeCell ref="C25:D25"/>
    <mergeCell ref="E25:F25"/>
    <mergeCell ref="G25:H25"/>
    <mergeCell ref="I25:J25"/>
    <mergeCell ref="K25:L25"/>
    <mergeCell ref="C13:F13"/>
    <mergeCell ref="L11:N13"/>
  </mergeCells>
  <phoneticPr fontId="0" type="noConversion"/>
  <hyperlinks>
    <hyperlink ref="B43:G43" r:id="rId1" display=" If you don’t see exactly what you need, we can create a custom solution for you." xr:uid="{9AF47364-0E6F-43EB-BC28-A499BE7C204F}"/>
    <hyperlink ref="B42:F42" r:id="rId2" display="Don't forget to check out our standard cylinders range." xr:uid="{7129F3DA-EACF-4362-A326-064BB3863A45}"/>
    <hyperlink ref="N4" r:id="rId3" xr:uid="{20F4D4FD-0168-455A-8F5B-91E818608407}"/>
    <hyperlink ref="N5" r:id="rId4" xr:uid="{9A7BEB8E-298A-4E2B-A491-0AA0E002B514}"/>
  </hyperlinks>
  <printOptions horizontalCentered="1" gridLines="1"/>
  <pageMargins left="0.11811023622047245" right="0.11811023622047245" top="0.78740157480314965" bottom="0.78740157480314965" header="0" footer="0"/>
  <pageSetup paperSize="9" scale="69" orientation="landscape" blackAndWhite="1" r:id="rId5"/>
  <headerFooter alignWithMargins="0">
    <oddHeader>&amp;C&amp;F</oddHeader>
    <oddFooter>Page &amp;P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Cylinder Application</vt:lpstr>
      <vt:lpstr>'Cylinder Application'!Print_Area</vt:lpstr>
    </vt:vector>
  </TitlesOfParts>
  <Company>Prime Hydrolic 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Szalek</dc:creator>
  <cp:lastModifiedBy>Rhys Watkinson</cp:lastModifiedBy>
  <cp:lastPrinted>2025-04-16T10:24:52Z</cp:lastPrinted>
  <dcterms:created xsi:type="dcterms:W3CDTF">2001-09-14T06:01:19Z</dcterms:created>
  <dcterms:modified xsi:type="dcterms:W3CDTF">2025-04-16T10:27:41Z</dcterms:modified>
</cp:coreProperties>
</file>